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T Planning\Managed Care\"/>
    </mc:Choice>
  </mc:AlternateContent>
  <bookViews>
    <workbookView xWindow="0" yWindow="0" windowWidth="23040" windowHeight="8910"/>
  </bookViews>
  <sheets>
    <sheet name="Data Entry" sheetId="1" r:id="rId1"/>
    <sheet name="Funding Source Summary" sheetId="3" r:id="rId2"/>
  </sheets>
  <calcPr calcId="152511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K10" i="1"/>
  <c r="K7" i="1"/>
  <c r="K5" i="1"/>
  <c r="E5" i="1" l="1"/>
  <c r="F15" i="1" l="1"/>
  <c r="F6" i="1"/>
  <c r="F7" i="1"/>
  <c r="F8" i="1"/>
  <c r="F9" i="1"/>
  <c r="F10" i="1"/>
  <c r="F11" i="1"/>
  <c r="F12" i="1"/>
  <c r="F13" i="1"/>
  <c r="F14" i="1"/>
  <c r="F5" i="1"/>
  <c r="E12" i="1"/>
  <c r="E13" i="1"/>
  <c r="E14" i="1"/>
  <c r="E6" i="1"/>
  <c r="E7" i="1"/>
  <c r="E8" i="1"/>
  <c r="E9" i="1"/>
  <c r="E10" i="1"/>
  <c r="E11" i="1"/>
  <c r="E15" i="1" l="1"/>
  <c r="I12" i="1"/>
  <c r="I13" i="1"/>
  <c r="I14" i="1"/>
  <c r="H12" i="1"/>
  <c r="H13" i="1"/>
  <c r="H14" i="1"/>
  <c r="D15" i="1"/>
  <c r="B15" i="1"/>
  <c r="G15" i="1"/>
  <c r="I6" i="1" l="1"/>
  <c r="I7" i="1"/>
  <c r="J6" i="1"/>
  <c r="J7" i="1"/>
  <c r="J8" i="1"/>
  <c r="J9" i="1"/>
  <c r="J10" i="1"/>
  <c r="J11" i="1"/>
  <c r="J12" i="1"/>
  <c r="J13" i="1"/>
  <c r="J14" i="1"/>
  <c r="J5" i="1"/>
  <c r="I10" i="1"/>
  <c r="I8" i="1"/>
  <c r="I9" i="1"/>
  <c r="I11" i="1"/>
  <c r="H6" i="1"/>
  <c r="K6" i="1" s="1"/>
  <c r="H7" i="1"/>
  <c r="H8" i="1"/>
  <c r="K8" i="1" s="1"/>
  <c r="H9" i="1"/>
  <c r="K9" i="1" s="1"/>
  <c r="H10" i="1"/>
  <c r="H11" i="1"/>
  <c r="H5" i="1"/>
  <c r="K15" i="1" l="1"/>
  <c r="H15" i="1"/>
  <c r="J15" i="1"/>
  <c r="I5" i="1"/>
  <c r="I15" i="1" s="1"/>
</calcChain>
</file>

<file path=xl/sharedStrings.xml><?xml version="1.0" encoding="utf-8"?>
<sst xmlns="http://schemas.openxmlformats.org/spreadsheetml/2006/main" count="48" uniqueCount="41">
  <si>
    <t>Funding Source</t>
  </si>
  <si>
    <t>Direct Miles</t>
  </si>
  <si>
    <t>Shared Miles</t>
  </si>
  <si>
    <t>Shared Hours</t>
  </si>
  <si>
    <t>Medicaid</t>
  </si>
  <si>
    <t>RGP</t>
  </si>
  <si>
    <t>EDTAP</t>
  </si>
  <si>
    <t>Shared Miles Rate</t>
  </si>
  <si>
    <t>Shared Hours Rate</t>
  </si>
  <si>
    <t>Mobility Aid</t>
  </si>
  <si>
    <t>0-3 miles</t>
  </si>
  <si>
    <t>4-6 miles</t>
  </si>
  <si>
    <t>ambulatory</t>
  </si>
  <si>
    <t>wheelchair</t>
  </si>
  <si>
    <t>7-10 miles</t>
  </si>
  <si>
    <t>per mile after 10</t>
  </si>
  <si>
    <t>Run 1</t>
  </si>
  <si>
    <t>TOTALS</t>
  </si>
  <si>
    <t>Directions:</t>
  </si>
  <si>
    <t>This model shows how shared mile/hour billing methods compare with direct mile billing at a run-level.</t>
  </si>
  <si>
    <t>Yellow fields can be edited. All other fields are calculations based on the yellow fields.</t>
  </si>
  <si>
    <t>Shared Hours $ Billed</t>
  </si>
  <si>
    <t>Shared Miles $ Billed</t>
  </si>
  <si>
    <t>Direct Miles $ Billed</t>
  </si>
  <si>
    <t>Direct Mile rates are in yellow at the bottom</t>
  </si>
  <si>
    <t>Billed Passenger Count</t>
  </si>
  <si>
    <t>Run Hours</t>
  </si>
  <si>
    <t>Run Miles</t>
  </si>
  <si>
    <t>Trip ID</t>
  </si>
  <si>
    <t>Row Labels</t>
  </si>
  <si>
    <t>Grand Total</t>
  </si>
  <si>
    <t>Sum of Shared Miles $ Billed</t>
  </si>
  <si>
    <t>Sum of Shared Hours $ Billed</t>
  </si>
  <si>
    <t>Sum of Direct Miles $ Billed</t>
  </si>
  <si>
    <t>JOA</t>
  </si>
  <si>
    <t>Kai</t>
  </si>
  <si>
    <t>Nol</t>
  </si>
  <si>
    <t>Right-click on the table and choose 'Refresh' to update the data</t>
  </si>
  <si>
    <t>If the passenger has a mobility aid, enter 1 in column D, regardless of the passenger count in Column C.</t>
  </si>
  <si>
    <t>blended</t>
  </si>
  <si>
    <t>LogistiCare Example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</si>
</sst>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44" fontId="0" fillId="2" borderId="0" xfId="1" applyFont="1" applyFill="1"/>
    <xf numFmtId="44" fontId="0" fillId="0" borderId="0" xfId="1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/>
    <xf numFmtId="44" fontId="0" fillId="0" borderId="1" xfId="1" applyFont="1" applyBorder="1"/>
    <xf numFmtId="0" fontId="2" fillId="0" borderId="1" xfId="0" applyFont="1" applyBorder="1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wrapText="1"/>
    </xf>
    <xf numFmtId="44" fontId="2" fillId="0" borderId="0" xfId="1" applyFont="1"/>
    <xf numFmtId="0" fontId="0" fillId="0" borderId="0" xfId="0" pivotButton="1"/>
    <xf numFmtId="0" fontId="0" fillId="0" borderId="0" xfId="0" applyNumberFormat="1"/>
    <xf numFmtId="2" fontId="0" fillId="0" borderId="0" xfId="0" applyNumberFormat="1"/>
    <xf numFmtId="1" fontId="0" fillId="0" borderId="0" xfId="0" applyNumberFormat="1" applyFill="1"/>
    <xf numFmtId="2" fontId="2" fillId="0" borderId="0" xfId="0" applyNumberFormat="1" applyFont="1"/>
    <xf numFmtId="1" fontId="2" fillId="0" borderId="0" xfId="0" applyNumberFormat="1" applyFont="1"/>
    <xf numFmtId="44" fontId="0" fillId="0" borderId="0" xfId="0" applyNumberFormat="1"/>
    <xf numFmtId="0" fontId="2" fillId="0" borderId="0" xfId="0" applyFont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monast" refreshedDate="43186.439582407409" createdVersion="6" refreshedVersion="6" minRefreshableVersion="3" recordCount="10">
  <cacheSource type="worksheet">
    <worksheetSource ref="C4:J14" sheet="Data Entry"/>
  </cacheSource>
  <cacheFields count="8">
    <cacheField name="Funding Source" numFmtId="0">
      <sharedItems count="9">
        <s v="Medicaid"/>
        <s v="RGP"/>
        <s v="EDTAP"/>
        <s v="JOA"/>
        <s v="Kai"/>
        <s v="Nol"/>
        <s v="J" u="1"/>
        <s v="K" u="1"/>
        <s v="N" u="1"/>
      </sharedItems>
    </cacheField>
    <cacheField name="Mobility Aid" numFmtId="0">
      <sharedItems containsSemiMixedTypes="0" containsString="0" containsNumber="1" containsInteger="1" minValue="0" maxValue="1"/>
    </cacheField>
    <cacheField name="Shared Miles" numFmtId="0">
      <sharedItems containsSemiMixedTypes="0" containsString="0" containsNumber="1" containsInteger="1" minValue="4" maxValue="16"/>
    </cacheField>
    <cacheField name="Shared Hours" numFmtId="0">
      <sharedItems containsSemiMixedTypes="0" containsString="0" containsNumber="1" minValue="0.15" maxValue="0.6"/>
    </cacheField>
    <cacheField name="Direct Miles" numFmtId="0">
      <sharedItems containsString="0" containsBlank="1" containsNumber="1" containsInteger="1" minValue="3" maxValue="12"/>
    </cacheField>
    <cacheField name="Shared Miles $ Billed" numFmtId="44">
      <sharedItems containsSemiMixedTypes="0" containsString="0" containsNumber="1" minValue="8.1999999999999993" maxValue="32.799999999999997"/>
    </cacheField>
    <cacheField name="Shared Hours $ Billed" numFmtId="44">
      <sharedItems containsSemiMixedTypes="0" containsString="0" containsNumber="1" minValue="4.8599999999999994" maxValue="19.439999999999998"/>
    </cacheField>
    <cacheField name="Direct Miles $ Billed" numFmtId="44">
      <sharedItems containsSemiMixedTypes="0" containsString="0" containsNumber="1" minValue="17.010000000000002" maxValue="62.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">
  <r>
    <x v="0"/>
    <n v="0"/>
    <n v="4"/>
    <n v="0.15"/>
    <n v="12"/>
    <n v="8.1999999999999993"/>
    <n v="4.8599999999999994"/>
    <n v="23.54"/>
  </r>
  <r>
    <x v="1"/>
    <n v="0"/>
    <n v="4"/>
    <n v="0.15"/>
    <n v="5"/>
    <n v="8.1999999999999993"/>
    <n v="4.8599999999999994"/>
    <n v="17.010000000000002"/>
  </r>
  <r>
    <x v="0"/>
    <n v="1"/>
    <n v="4"/>
    <n v="0.15"/>
    <n v="3"/>
    <n v="8.1999999999999993"/>
    <n v="4.8599999999999994"/>
    <n v="21.72"/>
  </r>
  <r>
    <x v="1"/>
    <n v="0"/>
    <n v="12"/>
    <n v="0.44999999999999996"/>
    <n v="10"/>
    <n v="24.599999999999998"/>
    <n v="14.579999999999998"/>
    <n v="62.22"/>
  </r>
  <r>
    <x v="2"/>
    <n v="1"/>
    <n v="4"/>
    <n v="0.15"/>
    <n v="4"/>
    <n v="8.1999999999999993"/>
    <n v="4.8599999999999994"/>
    <n v="25.08"/>
  </r>
  <r>
    <x v="0"/>
    <n v="0"/>
    <n v="4"/>
    <n v="0.15"/>
    <n v="11"/>
    <n v="8.1999999999999993"/>
    <n v="4.8599999999999994"/>
    <n v="22.139999999999997"/>
  </r>
  <r>
    <x v="0"/>
    <n v="0"/>
    <n v="4"/>
    <n v="0.15"/>
    <n v="4"/>
    <n v="8.1999999999999993"/>
    <n v="4.8599999999999994"/>
    <n v="17.010000000000002"/>
  </r>
  <r>
    <x v="3"/>
    <n v="0"/>
    <n v="8"/>
    <n v="0.3"/>
    <n v="9"/>
    <n v="16.399999999999999"/>
    <n v="9.7199999999999989"/>
    <n v="41.48"/>
  </r>
  <r>
    <x v="4"/>
    <n v="0"/>
    <n v="8"/>
    <n v="0.3"/>
    <n v="8"/>
    <n v="16.399999999999999"/>
    <n v="9.7199999999999989"/>
    <n v="41.48"/>
  </r>
  <r>
    <x v="5"/>
    <n v="0"/>
    <n v="16"/>
    <n v="0.6"/>
    <m/>
    <n v="32.799999999999997"/>
    <n v="19.439999999999998"/>
    <n v="56.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D10" firstHeaderRow="0" firstDataRow="1" firstDataCol="1"/>
  <pivotFields count="8">
    <pivotField axis="axisRow" showAll="0">
      <items count="10">
        <item x="2"/>
        <item m="1" x="6"/>
        <item m="1" x="7"/>
        <item x="0"/>
        <item m="1" x="8"/>
        <item x="1"/>
        <item x="3"/>
        <item x="4"/>
        <item x="5"/>
        <item t="default"/>
      </items>
    </pivotField>
    <pivotField showAll="0"/>
    <pivotField showAll="0"/>
    <pivotField showAll="0"/>
    <pivotField showAll="0"/>
    <pivotField dataField="1" numFmtId="44" showAll="0"/>
    <pivotField dataField="1" numFmtId="44" showAll="0"/>
    <pivotField dataField="1" numFmtId="44" showAll="0"/>
  </pivotFields>
  <rowFields count="1">
    <field x="0"/>
  </rowFields>
  <rowItems count="7">
    <i>
      <x/>
    </i>
    <i>
      <x v="3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Shared Miles $ Billed" fld="5" baseField="0" baseItem="0"/>
    <dataField name="Sum of Shared Hours $ Billed" fld="6" baseField="0" baseItem="0"/>
    <dataField name="Sum of Direct Miles $ Billed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zoomScaleNormal="100" workbookViewId="0">
      <selection activeCell="I1" sqref="I1"/>
    </sheetView>
  </sheetViews>
  <sheetFormatPr defaultRowHeight="15" x14ac:dyDescent="0.25"/>
  <cols>
    <col min="1" max="1" width="17.85546875" customWidth="1"/>
    <col min="2" max="2" width="9.5703125" customWidth="1"/>
    <col min="10" max="10" width="9.5703125" bestFit="1" customWidth="1"/>
  </cols>
  <sheetData>
    <row r="1" spans="1:12" ht="45" x14ac:dyDescent="0.25">
      <c r="A1" t="s">
        <v>16</v>
      </c>
      <c r="B1" s="1" t="s">
        <v>27</v>
      </c>
      <c r="C1" s="2">
        <v>28</v>
      </c>
      <c r="E1" s="1" t="s">
        <v>7</v>
      </c>
      <c r="F1" s="3">
        <v>2.0499999999999998</v>
      </c>
      <c r="L1" t="s">
        <v>18</v>
      </c>
    </row>
    <row r="2" spans="1:12" ht="45" x14ac:dyDescent="0.25">
      <c r="B2" s="1" t="s">
        <v>26</v>
      </c>
      <c r="C2" s="2">
        <v>1.05</v>
      </c>
      <c r="E2" s="1" t="s">
        <v>8</v>
      </c>
      <c r="F2" s="3">
        <v>32.4</v>
      </c>
      <c r="L2" t="s">
        <v>19</v>
      </c>
    </row>
    <row r="3" spans="1:12" x14ac:dyDescent="0.25">
      <c r="L3" t="s">
        <v>20</v>
      </c>
    </row>
    <row r="4" spans="1:12" s="1" customFormat="1" ht="45" x14ac:dyDescent="0.25">
      <c r="A4" s="10" t="s">
        <v>28</v>
      </c>
      <c r="B4" s="10" t="s">
        <v>25</v>
      </c>
      <c r="C4" s="10" t="s">
        <v>0</v>
      </c>
      <c r="D4" s="10" t="s">
        <v>9</v>
      </c>
      <c r="E4" s="12" t="s">
        <v>2</v>
      </c>
      <c r="F4" s="10" t="s">
        <v>3</v>
      </c>
      <c r="G4" s="10" t="s">
        <v>1</v>
      </c>
      <c r="H4" s="10" t="s">
        <v>22</v>
      </c>
      <c r="I4" s="10" t="s">
        <v>21</v>
      </c>
      <c r="J4" s="10" t="s">
        <v>23</v>
      </c>
      <c r="K4" s="21" t="s">
        <v>39</v>
      </c>
      <c r="L4" s="11" t="s">
        <v>24</v>
      </c>
    </row>
    <row r="5" spans="1:12" x14ac:dyDescent="0.25">
      <c r="A5" s="6">
        <v>1</v>
      </c>
      <c r="B5" s="2">
        <v>1</v>
      </c>
      <c r="C5" s="2" t="s">
        <v>4</v>
      </c>
      <c r="D5" s="2">
        <v>0</v>
      </c>
      <c r="E5" s="17">
        <f>B5*(C$1/B$15)</f>
        <v>3.1111111111111112</v>
      </c>
      <c r="F5" s="16">
        <f>B5*(C$2/B$15)</f>
        <v>0.11666666666666667</v>
      </c>
      <c r="G5" s="2">
        <v>12</v>
      </c>
      <c r="H5" s="4">
        <f t="shared" ref="H5:H11" si="0">E5*F$1</f>
        <v>6.3777777777777773</v>
      </c>
      <c r="I5" s="4">
        <f t="shared" ref="I5:I11" si="1">F5*F$2</f>
        <v>3.78</v>
      </c>
      <c r="J5" s="4">
        <f t="shared" ref="J5:J14" si="2">B5*(IF(D5=1,IF(G5&lt;3.01,C$19,IF(AND(G5&gt;3,G5&lt;6.1),C$20,IF(AND(G5&gt;6,G5&lt;10.1),C$21,IF(G5&gt;10,C$21+C$22*(G5-10))))),IF(G5&lt;3.01,B$19,IF(AND(G5&gt;3,G5&lt;6.1),B$20,IF(AND(G5&gt;6,G5&lt;10.1),B$21,IF(G5&gt;10,B$21+B$22*(G5-10)))))))</f>
        <v>23.54</v>
      </c>
      <c r="K5" s="20">
        <f>J5</f>
        <v>23.54</v>
      </c>
      <c r="L5" s="11" t="s">
        <v>38</v>
      </c>
    </row>
    <row r="6" spans="1:12" x14ac:dyDescent="0.25">
      <c r="A6" s="6">
        <v>2</v>
      </c>
      <c r="B6" s="2">
        <v>1</v>
      </c>
      <c r="C6" s="2" t="s">
        <v>5</v>
      </c>
      <c r="D6" s="2">
        <v>0</v>
      </c>
      <c r="E6" s="17">
        <f t="shared" ref="E6:E14" si="3">B6*(C$1/B$15)</f>
        <v>3.1111111111111112</v>
      </c>
      <c r="F6" s="16">
        <f t="shared" ref="F6:F14" si="4">B6*(C$2/B$15)</f>
        <v>0.11666666666666667</v>
      </c>
      <c r="G6" s="2">
        <v>5</v>
      </c>
      <c r="H6" s="4">
        <f t="shared" si="0"/>
        <v>6.3777777777777773</v>
      </c>
      <c r="I6" s="4">
        <f t="shared" si="1"/>
        <v>3.78</v>
      </c>
      <c r="J6" s="4">
        <f t="shared" si="2"/>
        <v>17.010000000000002</v>
      </c>
      <c r="K6" s="20">
        <f>SUM(H6)</f>
        <v>6.3777777777777773</v>
      </c>
    </row>
    <row r="7" spans="1:12" x14ac:dyDescent="0.25">
      <c r="A7" s="6">
        <v>3</v>
      </c>
      <c r="B7" s="2">
        <v>1</v>
      </c>
      <c r="C7" s="2" t="s">
        <v>4</v>
      </c>
      <c r="D7" s="2">
        <v>1</v>
      </c>
      <c r="E7" s="17">
        <f t="shared" si="3"/>
        <v>3.1111111111111112</v>
      </c>
      <c r="F7" s="16">
        <f t="shared" si="4"/>
        <v>0.11666666666666667</v>
      </c>
      <c r="G7" s="2">
        <v>3</v>
      </c>
      <c r="H7" s="4">
        <f t="shared" si="0"/>
        <v>6.3777777777777773</v>
      </c>
      <c r="I7" s="4">
        <f t="shared" si="1"/>
        <v>3.78</v>
      </c>
      <c r="J7" s="4">
        <f t="shared" si="2"/>
        <v>21.72</v>
      </c>
      <c r="K7" s="20">
        <f>J7</f>
        <v>21.72</v>
      </c>
    </row>
    <row r="8" spans="1:12" x14ac:dyDescent="0.25">
      <c r="A8" s="6">
        <v>4</v>
      </c>
      <c r="B8" s="2">
        <v>3</v>
      </c>
      <c r="C8" s="2" t="s">
        <v>5</v>
      </c>
      <c r="D8" s="2">
        <v>0</v>
      </c>
      <c r="E8" s="17">
        <f t="shared" si="3"/>
        <v>9.3333333333333339</v>
      </c>
      <c r="F8" s="16">
        <f t="shared" si="4"/>
        <v>0.35</v>
      </c>
      <c r="G8" s="2">
        <v>10</v>
      </c>
      <c r="H8" s="4">
        <f t="shared" si="0"/>
        <v>19.133333333333333</v>
      </c>
      <c r="I8" s="4">
        <f t="shared" si="1"/>
        <v>11.339999999999998</v>
      </c>
      <c r="J8" s="4">
        <f t="shared" si="2"/>
        <v>62.22</v>
      </c>
      <c r="K8" s="20">
        <f>SUM(H8)</f>
        <v>19.133333333333333</v>
      </c>
    </row>
    <row r="9" spans="1:12" x14ac:dyDescent="0.25">
      <c r="A9" s="6">
        <v>5</v>
      </c>
      <c r="B9" s="2">
        <v>1</v>
      </c>
      <c r="C9" s="2" t="s">
        <v>6</v>
      </c>
      <c r="D9" s="2">
        <v>1</v>
      </c>
      <c r="E9" s="17">
        <f t="shared" si="3"/>
        <v>3.1111111111111112</v>
      </c>
      <c r="F9" s="16">
        <f t="shared" si="4"/>
        <v>0.11666666666666667</v>
      </c>
      <c r="G9" s="2">
        <v>4</v>
      </c>
      <c r="H9" s="4">
        <f t="shared" si="0"/>
        <v>6.3777777777777773</v>
      </c>
      <c r="I9" s="4">
        <f t="shared" si="1"/>
        <v>3.78</v>
      </c>
      <c r="J9" s="4">
        <f t="shared" si="2"/>
        <v>25.08</v>
      </c>
      <c r="K9" s="20">
        <f>SUM(H9)</f>
        <v>6.3777777777777773</v>
      </c>
    </row>
    <row r="10" spans="1:12" x14ac:dyDescent="0.25">
      <c r="A10" s="6">
        <v>6</v>
      </c>
      <c r="B10" s="2">
        <v>1</v>
      </c>
      <c r="C10" s="2" t="s">
        <v>4</v>
      </c>
      <c r="D10" s="2">
        <v>0</v>
      </c>
      <c r="E10" s="17">
        <f t="shared" si="3"/>
        <v>3.1111111111111112</v>
      </c>
      <c r="F10" s="16">
        <f t="shared" si="4"/>
        <v>0.11666666666666667</v>
      </c>
      <c r="G10" s="2">
        <v>11</v>
      </c>
      <c r="H10" s="4">
        <f t="shared" si="0"/>
        <v>6.3777777777777773</v>
      </c>
      <c r="I10" s="4">
        <f t="shared" si="1"/>
        <v>3.78</v>
      </c>
      <c r="J10" s="4">
        <f t="shared" si="2"/>
        <v>22.139999999999997</v>
      </c>
      <c r="K10" s="20">
        <f>J10</f>
        <v>22.139999999999997</v>
      </c>
    </row>
    <row r="11" spans="1:12" x14ac:dyDescent="0.25">
      <c r="A11" s="6">
        <v>7</v>
      </c>
      <c r="B11" s="2">
        <v>1</v>
      </c>
      <c r="C11" s="2" t="s">
        <v>4</v>
      </c>
      <c r="D11" s="2">
        <v>1</v>
      </c>
      <c r="E11" s="17">
        <f t="shared" si="3"/>
        <v>3.1111111111111112</v>
      </c>
      <c r="F11" s="16">
        <f t="shared" si="4"/>
        <v>0.11666666666666667</v>
      </c>
      <c r="G11" s="2">
        <v>4</v>
      </c>
      <c r="H11" s="4">
        <f t="shared" si="0"/>
        <v>6.3777777777777773</v>
      </c>
      <c r="I11" s="4">
        <f t="shared" si="1"/>
        <v>3.78</v>
      </c>
      <c r="J11" s="4">
        <f t="shared" si="2"/>
        <v>25.08</v>
      </c>
      <c r="K11" s="20">
        <f>J11</f>
        <v>25.08</v>
      </c>
    </row>
    <row r="12" spans="1:12" x14ac:dyDescent="0.25">
      <c r="A12" s="6">
        <v>8</v>
      </c>
      <c r="B12" s="2"/>
      <c r="C12" s="2"/>
      <c r="D12" s="2">
        <v>0</v>
      </c>
      <c r="E12" s="17">
        <f>B12*(C$1/B$15)</f>
        <v>0</v>
      </c>
      <c r="F12" s="16">
        <f t="shared" si="4"/>
        <v>0</v>
      </c>
      <c r="G12" s="2"/>
      <c r="H12" s="4">
        <f t="shared" ref="H12:H14" si="5">E12*F$1</f>
        <v>0</v>
      </c>
      <c r="I12" s="4">
        <f t="shared" ref="I12:I14" si="6">F12*F$2</f>
        <v>0</v>
      </c>
      <c r="J12" s="4">
        <f t="shared" si="2"/>
        <v>0</v>
      </c>
    </row>
    <row r="13" spans="1:12" x14ac:dyDescent="0.25">
      <c r="A13" s="6">
        <v>9</v>
      </c>
      <c r="B13" s="2"/>
      <c r="C13" s="2"/>
      <c r="D13" s="2">
        <v>0</v>
      </c>
      <c r="E13" s="17">
        <f t="shared" si="3"/>
        <v>0</v>
      </c>
      <c r="F13" s="16">
        <f t="shared" si="4"/>
        <v>0</v>
      </c>
      <c r="G13" s="2"/>
      <c r="H13" s="4">
        <f t="shared" si="5"/>
        <v>0</v>
      </c>
      <c r="I13" s="4">
        <f t="shared" si="6"/>
        <v>0</v>
      </c>
      <c r="J13" s="4">
        <f t="shared" si="2"/>
        <v>0</v>
      </c>
    </row>
    <row r="14" spans="1:12" x14ac:dyDescent="0.25">
      <c r="A14" s="7">
        <v>10</v>
      </c>
      <c r="B14" s="8"/>
      <c r="C14" s="8"/>
      <c r="D14" s="8">
        <v>0</v>
      </c>
      <c r="E14" s="17">
        <f t="shared" si="3"/>
        <v>0</v>
      </c>
      <c r="F14" s="16">
        <f t="shared" si="4"/>
        <v>0</v>
      </c>
      <c r="G14" s="8"/>
      <c r="H14" s="9">
        <f t="shared" si="5"/>
        <v>0</v>
      </c>
      <c r="I14" s="9">
        <f t="shared" si="6"/>
        <v>0</v>
      </c>
      <c r="J14" s="9">
        <f t="shared" si="2"/>
        <v>0</v>
      </c>
    </row>
    <row r="15" spans="1:12" s="5" customFormat="1" x14ac:dyDescent="0.25">
      <c r="A15" s="5" t="s">
        <v>17</v>
      </c>
      <c r="B15" s="5">
        <f>SUM(B5:B14)</f>
        <v>9</v>
      </c>
      <c r="D15" s="5">
        <f>SUM(D5:D14)</f>
        <v>3</v>
      </c>
      <c r="E15" s="19">
        <f>SUM(E5:E14)</f>
        <v>28</v>
      </c>
      <c r="F15" s="18">
        <f>SUM(F5:F14)</f>
        <v>1.05</v>
      </c>
      <c r="G15" s="5">
        <f>SUM(G5:G14)</f>
        <v>49</v>
      </c>
      <c r="H15" s="13">
        <f t="shared" ref="H15:K15" si="7">SUM(H5:H11)</f>
        <v>57.400000000000006</v>
      </c>
      <c r="I15" s="13">
        <f t="shared" si="7"/>
        <v>34.020000000000003</v>
      </c>
      <c r="J15" s="13">
        <f t="shared" si="7"/>
        <v>196.78999999999996</v>
      </c>
      <c r="K15" s="13">
        <f t="shared" si="7"/>
        <v>124.36888888888889</v>
      </c>
    </row>
    <row r="16" spans="1:12" ht="6" customHeight="1" x14ac:dyDescent="0.25"/>
    <row r="17" spans="1:3" x14ac:dyDescent="0.25">
      <c r="A17" s="5" t="s">
        <v>40</v>
      </c>
    </row>
    <row r="18" spans="1:3" x14ac:dyDescent="0.25">
      <c r="B18" t="s">
        <v>12</v>
      </c>
      <c r="C18" t="s">
        <v>13</v>
      </c>
    </row>
    <row r="19" spans="1:3" x14ac:dyDescent="0.25">
      <c r="A19" t="s">
        <v>10</v>
      </c>
      <c r="B19" s="3">
        <v>14.06</v>
      </c>
      <c r="C19" s="3">
        <v>21.72</v>
      </c>
    </row>
    <row r="20" spans="1:3" x14ac:dyDescent="0.25">
      <c r="A20" t="s">
        <v>11</v>
      </c>
      <c r="B20" s="3">
        <v>17.010000000000002</v>
      </c>
      <c r="C20" s="3">
        <v>25.08</v>
      </c>
    </row>
    <row r="21" spans="1:3" x14ac:dyDescent="0.25">
      <c r="A21" t="s">
        <v>14</v>
      </c>
      <c r="B21" s="3">
        <v>20.74</v>
      </c>
      <c r="C21" s="3">
        <v>29.75</v>
      </c>
    </row>
    <row r="22" spans="1:3" x14ac:dyDescent="0.25">
      <c r="A22" t="s">
        <v>15</v>
      </c>
      <c r="B22" s="3">
        <v>1.4</v>
      </c>
      <c r="C22" s="3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A2" sqref="A2"/>
    </sheetView>
  </sheetViews>
  <sheetFormatPr defaultRowHeight="15" x14ac:dyDescent="0.25"/>
  <cols>
    <col min="1" max="1" width="12.5703125" customWidth="1"/>
    <col min="2" max="2" width="25" customWidth="1"/>
    <col min="3" max="3" width="25.5703125" customWidth="1"/>
    <col min="4" max="4" width="24" bestFit="1" customWidth="1"/>
  </cols>
  <sheetData>
    <row r="1" spans="1:4" x14ac:dyDescent="0.25">
      <c r="A1" t="s">
        <v>37</v>
      </c>
    </row>
    <row r="3" spans="1:4" x14ac:dyDescent="0.25">
      <c r="A3" s="14" t="s">
        <v>29</v>
      </c>
      <c r="B3" t="s">
        <v>31</v>
      </c>
      <c r="C3" t="s">
        <v>32</v>
      </c>
      <c r="D3" t="s">
        <v>33</v>
      </c>
    </row>
    <row r="4" spans="1:4" x14ac:dyDescent="0.25">
      <c r="A4" s="6" t="s">
        <v>6</v>
      </c>
      <c r="B4" s="15">
        <v>8.1999999999999993</v>
      </c>
      <c r="C4" s="15">
        <v>4.8599999999999994</v>
      </c>
      <c r="D4" s="15">
        <v>25.08</v>
      </c>
    </row>
    <row r="5" spans="1:4" x14ac:dyDescent="0.25">
      <c r="A5" s="6" t="s">
        <v>4</v>
      </c>
      <c r="B5" s="15">
        <v>32.799999999999997</v>
      </c>
      <c r="C5" s="15">
        <v>19.439999999999998</v>
      </c>
      <c r="D5" s="15">
        <v>84.41</v>
      </c>
    </row>
    <row r="6" spans="1:4" x14ac:dyDescent="0.25">
      <c r="A6" s="6" t="s">
        <v>5</v>
      </c>
      <c r="B6" s="15">
        <v>32.799999999999997</v>
      </c>
      <c r="C6" s="15">
        <v>19.439999999999998</v>
      </c>
      <c r="D6" s="15">
        <v>79.23</v>
      </c>
    </row>
    <row r="7" spans="1:4" x14ac:dyDescent="0.25">
      <c r="A7" s="6" t="s">
        <v>34</v>
      </c>
      <c r="B7" s="15">
        <v>16.399999999999999</v>
      </c>
      <c r="C7" s="15">
        <v>9.7199999999999989</v>
      </c>
      <c r="D7" s="15">
        <v>41.48</v>
      </c>
    </row>
    <row r="8" spans="1:4" x14ac:dyDescent="0.25">
      <c r="A8" s="6" t="s">
        <v>35</v>
      </c>
      <c r="B8" s="15">
        <v>16.399999999999999</v>
      </c>
      <c r="C8" s="15">
        <v>9.7199999999999989</v>
      </c>
      <c r="D8" s="15">
        <v>41.48</v>
      </c>
    </row>
    <row r="9" spans="1:4" x14ac:dyDescent="0.25">
      <c r="A9" s="6" t="s">
        <v>36</v>
      </c>
      <c r="B9" s="15">
        <v>32.799999999999997</v>
      </c>
      <c r="C9" s="15">
        <v>19.439999999999998</v>
      </c>
      <c r="D9" s="15">
        <v>56.24</v>
      </c>
    </row>
    <row r="10" spans="1:4" x14ac:dyDescent="0.25">
      <c r="A10" s="6" t="s">
        <v>30</v>
      </c>
      <c r="B10" s="15">
        <v>139.39999999999998</v>
      </c>
      <c r="C10" s="15">
        <v>82.61999999999999</v>
      </c>
      <c r="D10" s="15">
        <v>327.92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49d42ce9-ca8e-4bc7-9fec-f7192c4cc371" xsi:nil="true"/>
    <IconOverlay xmlns="http://schemas.microsoft.com/sharepoint/v4" xsi:nil="true"/>
    <Application_x0020_Types xmlns="ae65f439-9053-400b-a479-5c78f91a9559" xsi:nil="true"/>
    <Order0 xmlns="49d42ce9-ca8e-4bc7-9fec-f7192c4cc371">07</Order0>
    <URL xmlns="http://schemas.microsoft.com/sharepoint/v3">
      <Url xsi:nil="true"/>
      <Description xsi:nil="true"/>
    </URL>
    <Grant_x0020_Type xmlns="49d42ce9-ca8e-4bc7-9fec-f7192c4cc371" xsi:nil="true"/>
    <Section xmlns="49d42ce9-ca8e-4bc7-9fec-f7192c4cc371" xsi:nil="true"/>
    <_dlc_DocId xmlns="16f00c2e-ac5c-418b-9f13-a0771dbd417d">CONNECT-309-1231</_dlc_DocId>
    <_dlc_DocIdUrl xmlns="16f00c2e-ac5c-418b-9f13-a0771dbd417d">
      <Url>https://connect.ncdot.gov/business/Transit/_layouts/15/DocIdRedir.aspx?ID=CONNECT-309-1231</Url>
      <Description>CONNECT-309-1231</Description>
    </_dlc_DocIdUrl>
    <Meeting_x0020_Dates xmlns="49d42ce9-ca8e-4bc7-9fec-f7192c4cc371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BB0BA4D890B54791BACA23C39560D3" ma:contentTypeVersion="302" ma:contentTypeDescription="Create a new document." ma:contentTypeScope="" ma:versionID="d50200f18d7e7fc888b4d58edf121058">
  <xsd:schema xmlns:xsd="http://www.w3.org/2001/XMLSchema" xmlns:xs="http://www.w3.org/2001/XMLSchema" xmlns:p="http://schemas.microsoft.com/office/2006/metadata/properties" xmlns:ns1="http://schemas.microsoft.com/sharepoint/v3" xmlns:ns2="49d42ce9-ca8e-4bc7-9fec-f7192c4cc371" xmlns:ns3="ae65f439-9053-400b-a479-5c78f91a9559" xmlns:ns4="16f00c2e-ac5c-418b-9f13-a0771dbd417d" xmlns:ns5="http://schemas.microsoft.com/sharepoint/v4" xmlns:ns6="a5b864cb-7915-4493-b702-ad0b49b4414f" targetNamespace="http://schemas.microsoft.com/office/2006/metadata/properties" ma:root="true" ma:fieldsID="50e6efa4bfa6cf502b78e473d34f129c" ns1:_="" ns2:_="" ns3:_="" ns4:_="" ns5:_="" ns6:_="">
    <xsd:import namespace="http://schemas.microsoft.com/sharepoint/v3"/>
    <xsd:import namespace="49d42ce9-ca8e-4bc7-9fec-f7192c4cc371"/>
    <xsd:import namespace="ae65f439-9053-400b-a479-5c78f91a9559"/>
    <xsd:import namespace="16f00c2e-ac5c-418b-9f13-a0771dbd417d"/>
    <xsd:import namespace="http://schemas.microsoft.com/sharepoint/v4"/>
    <xsd:import namespace="a5b864cb-7915-4493-b702-ad0b49b4414f"/>
    <xsd:element name="properties">
      <xsd:complexType>
        <xsd:sequence>
          <xsd:element name="documentManagement">
            <xsd:complexType>
              <xsd:all>
                <xsd:element ref="ns3:Application_x0020_Types" minOccurs="0"/>
                <xsd:element ref="ns2:Status" minOccurs="0"/>
                <xsd:element ref="ns2:Grant_x0020_Type" minOccurs="0"/>
                <xsd:element ref="ns2:Order0" minOccurs="0"/>
                <xsd:element ref="ns2:Section" minOccurs="0"/>
                <xsd:element ref="ns4:_dlc_DocId" minOccurs="0"/>
                <xsd:element ref="ns4:_dlc_DocIdUrl" minOccurs="0"/>
                <xsd:element ref="ns4:_dlc_DocIdPersistId" minOccurs="0"/>
                <xsd:element ref="ns1:URL" minOccurs="0"/>
                <xsd:element ref="ns5:IconOverlay" minOccurs="0"/>
                <xsd:element ref="ns2:Meeting_x0020_Dates" minOccurs="0"/>
                <xsd:element ref="ns1:PublishingStartDate" minOccurs="0"/>
                <xsd:element ref="ns1:PublishingExpirationDate" minOccurs="0"/>
                <xsd:element ref="ns6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7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StartDate" ma:index="20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42ce9-ca8e-4bc7-9fec-f7192c4cc371" elementFormDefault="qualified">
    <xsd:import namespace="http://schemas.microsoft.com/office/2006/documentManagement/types"/>
    <xsd:import namespace="http://schemas.microsoft.com/office/infopath/2007/PartnerControls"/>
    <xsd:element name="Status" ma:index="10" nillable="true" ma:displayName="Grant Status" ma:format="Dropdown" ma:internalName="Status">
      <xsd:simpleType>
        <xsd:union memberTypes="dms:Text">
          <xsd:simpleType>
            <xsd:restriction base="dms:Choice">
              <xsd:enumeration value="Current Open Applications"/>
              <xsd:enumeration value="Previous Closed Applications"/>
            </xsd:restriction>
          </xsd:simpleType>
        </xsd:union>
      </xsd:simpleType>
    </xsd:element>
    <xsd:element name="Grant_x0020_Type" ma:index="11" nillable="true" ma:displayName="Grant Type" ma:format="Dropdown" ma:internalName="Grant_x0020_Type">
      <xsd:simpleType>
        <xsd:union memberTypes="dms:Text">
          <xsd:simpleType>
            <xsd:restriction base="dms:Choice">
              <xsd:enumeration value="Apprenticeships and Internships"/>
              <xsd:enumeration value="ADTAP"/>
              <xsd:enumeration value="CTP"/>
              <xsd:enumeration value="Intercity"/>
              <xsd:enumeration value="NFPA"/>
              <xsd:enumeration value="PWPA"/>
              <xsd:enumeration value="Reference"/>
              <xsd:enumeration value="ROAP"/>
              <xsd:enumeration value="SMAP"/>
              <xsd:enumeration value="TDMP"/>
              <xsd:enumeration value="TIGER"/>
              <xsd:enumeration value="TTAP"/>
              <xsd:enumeration value="UATP"/>
              <xsd:enumeration value="Build 2018"/>
              <xsd:enumeration value="IMD Microtransit Feasibility Grant"/>
            </xsd:restriction>
          </xsd:simpleType>
        </xsd:union>
      </xsd:simpleType>
    </xsd:element>
    <xsd:element name="Order0" ma:index="12" nillable="true" ma:displayName="Order" ma:internalName="Order0">
      <xsd:simpleType>
        <xsd:restriction base="dms:Text">
          <xsd:maxLength value="255"/>
        </xsd:restriction>
      </xsd:simpleType>
    </xsd:element>
    <xsd:element name="Section" ma:index="13" nillable="true" ma:displayName="Section" ma:format="Dropdown" ma:internalName="Section">
      <xsd:simpleType>
        <xsd:union memberTypes="dms:Text">
          <xsd:simpleType>
            <xsd:restriction base="dms:Choice">
              <xsd:enumeration value="Archive"/>
              <xsd:enumeration value="Compliance"/>
              <xsd:enumeration value="Documents"/>
              <xsd:enumeration value="Forms"/>
              <xsd:enumeration value="Grants"/>
              <xsd:enumeration value="Maintenance"/>
              <xsd:enumeration value="Partner Connect Help"/>
              <xsd:enumeration value="Reports"/>
              <xsd:enumeration value="Training"/>
              <xsd:enumeration value="Transit Providers"/>
              <xsd:enumeration value="Grants Reporting Forms"/>
              <xsd:enumeration value="Level 1 Reporting: Receiving less than $25,000"/>
              <xsd:enumeration value="Level 2 Reporting: Receiving at least $25,000 but less than $500,000"/>
              <xsd:enumeration value="Level 3 Reporting: Receiving $500,000 or more"/>
              <xsd:enumeration value="CCP Templates"/>
              <xsd:enumeration value="Project Locations by Fiscal Year"/>
              <xsd:enumeration value="CCP Master Schedule"/>
              <xsd:enumeration value="Completed CCP’s"/>
              <xsd:enumeration value="Grantee Links &amp; Resources"/>
              <xsd:enumeration value="Survey Results"/>
            </xsd:restriction>
          </xsd:simpleType>
        </xsd:union>
      </xsd:simpleType>
    </xsd:element>
    <xsd:element name="Meeting_x0020_Dates" ma:index="19" nillable="true" ma:displayName="Meeting Dates" ma:internalName="Meeting_x0020_Dat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65f439-9053-400b-a479-5c78f91a9559" elementFormDefault="qualified">
    <xsd:import namespace="http://schemas.microsoft.com/office/2006/documentManagement/types"/>
    <xsd:import namespace="http://schemas.microsoft.com/office/infopath/2007/PartnerControls"/>
    <xsd:element name="Application_x0020_Types" ma:index="9" nillable="true" ma:displayName="Application Types" ma:format="Dropdown" ma:hidden="true" ma:internalName="Application_x0020_Types" ma:readOnly="false">
      <xsd:simpleType>
        <xsd:union memberTypes="dms:Text">
          <xsd:simpleType>
            <xsd:restriction base="dms:Choice">
              <xsd:enumeration value="ADTAP"/>
              <xsd:enumeration value="CTP"/>
              <xsd:enumeration value="Intercity"/>
              <xsd:enumeration value="NFPA"/>
              <xsd:enumeration value="PWPA"/>
              <xsd:enumeration value="Reference"/>
              <xsd:enumeration value="ROAP"/>
              <xsd:enumeration value="SMAP"/>
              <xsd:enumeration value="TDMP"/>
              <xsd:enumeration value="TTAP"/>
              <xsd:enumeration value="UAT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b864cb-7915-4493-b702-ad0b49b4414f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1" ma:displayName="Title"/>
        <xsd:element ref="dc:subject" minOccurs="0" maxOccurs="1" ma:index="2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7ef604a7-ebc4-47af-96e9-7f1ad444f50a" ContentTypeId="0x0101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6F43DC8-3A48-43F8-9641-8FCB91A02A35}"/>
</file>

<file path=customXml/itemProps2.xml><?xml version="1.0" encoding="utf-8"?>
<ds:datastoreItem xmlns:ds="http://schemas.openxmlformats.org/officeDocument/2006/customXml" ds:itemID="{2179CA5B-88E3-4DFF-A62D-98DFDE2C933A}"/>
</file>

<file path=customXml/itemProps3.xml><?xml version="1.0" encoding="utf-8"?>
<ds:datastoreItem xmlns:ds="http://schemas.openxmlformats.org/officeDocument/2006/customXml" ds:itemID="{157B66D6-3C34-406E-9158-5EBC0EBD26E1}"/>
</file>

<file path=customXml/itemProps4.xml><?xml version="1.0" encoding="utf-8"?>
<ds:datastoreItem xmlns:ds="http://schemas.openxmlformats.org/officeDocument/2006/customXml" ds:itemID="{8D366D07-0488-4DB1-886D-2D0466BFDB49}"/>
</file>

<file path=customXml/itemProps5.xml><?xml version="1.0" encoding="utf-8"?>
<ds:datastoreItem xmlns:ds="http://schemas.openxmlformats.org/officeDocument/2006/customXml" ds:itemID="{4921BDF7-BCC0-4782-83C0-CB57807321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 Entry</vt:lpstr>
      <vt:lpstr>Funding Source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Direct Miles Billing By Run Scenario</dc:title>
  <dc:subject>Managed Care Resources</dc:subject>
  <dc:creator>kmonast</dc:creator>
  <cp:lastModifiedBy>Timothy B. Chambers</cp:lastModifiedBy>
  <dcterms:created xsi:type="dcterms:W3CDTF">2018-03-23T13:06:22Z</dcterms:created>
  <dcterms:modified xsi:type="dcterms:W3CDTF">2018-07-17T18:09:42Z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0x0101006CBB0BA4D890B54791BACA23C39560D3</vt:lpwstr>
  </property>
  <property fmtid="{D5CDD505-2E9C-101B-9397-08002B2CF9AE}" pid="3" name="_dlc_DocIdItemGuid">
    <vt:lpwstr>f8da8756-4607-43b3-bcbc-5a24f4afc077</vt:lpwstr>
  </property>
  <property fmtid="{D5CDD505-2E9C-101B-9397-08002B2CF9AE}" pid="4" name="Order">
    <vt:r8>123100</vt:r8>
  </property>
  <property fmtid="{D5CDD505-2E9C-101B-9397-08002B2CF9AE}" pid="5" name="Description0">
    <vt:lpwstr>Direct Miles Billing By Run Scenario</vt:lpwstr>
  </property>
  <property fmtid="{D5CDD505-2E9C-101B-9397-08002B2CF9AE}" pid="6" name="Document Type">
    <vt:lpwstr>Transit Planning Resources</vt:lpwstr>
  </property>
</Properties>
</file>